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март\"/>
    </mc:Choice>
  </mc:AlternateContent>
  <bookViews>
    <workbookView xWindow="0" yWindow="0" windowWidth="28800" windowHeight="11430"/>
  </bookViews>
  <sheets>
    <sheet name="Приложение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3" l="1"/>
  <c r="G14" i="3"/>
  <c r="G43" i="3"/>
  <c r="G39" i="3" l="1"/>
  <c r="G37" i="3"/>
  <c r="E39" i="3"/>
  <c r="E37" i="3"/>
  <c r="E16" i="3"/>
  <c r="D27" i="3" l="1"/>
  <c r="F35" i="3" l="1"/>
  <c r="G26" i="3"/>
  <c r="G29" i="3" l="1"/>
  <c r="E20" i="3"/>
  <c r="G16" i="3"/>
  <c r="C35" i="3"/>
  <c r="D35" i="3"/>
  <c r="F34" i="3" l="1"/>
  <c r="F27" i="3"/>
  <c r="F23" i="3"/>
  <c r="F19" i="3"/>
  <c r="F17" i="3" s="1"/>
  <c r="F11" i="3"/>
  <c r="F9" i="3"/>
  <c r="F7" i="3"/>
  <c r="F6" i="3" l="1"/>
  <c r="F5" i="3" s="1"/>
  <c r="F4" i="3" s="1"/>
  <c r="E38" i="3" l="1"/>
  <c r="D34" i="3"/>
  <c r="C27" i="3"/>
  <c r="C23" i="3" s="1"/>
  <c r="C11" i="3" l="1"/>
  <c r="D11" i="3"/>
  <c r="C34" i="3" l="1"/>
  <c r="E30" i="3"/>
  <c r="D23" i="3" l="1"/>
  <c r="E29" i="3" l="1"/>
  <c r="E21" i="3"/>
  <c r="D19" i="3"/>
  <c r="D17" i="3" s="1"/>
  <c r="C19" i="3"/>
  <c r="C17" i="3" s="1"/>
  <c r="G21" i="3"/>
  <c r="G20" i="3"/>
  <c r="G25" i="3"/>
  <c r="E27" i="3" l="1"/>
  <c r="C7" i="3"/>
  <c r="E35" i="3" l="1"/>
  <c r="G35" i="3"/>
  <c r="G38" i="3"/>
  <c r="G32" i="3"/>
  <c r="G27" i="3"/>
  <c r="G24" i="3"/>
  <c r="G22" i="3"/>
  <c r="G19" i="3"/>
  <c r="G18" i="3"/>
  <c r="G15" i="3"/>
  <c r="G12" i="3"/>
  <c r="G10" i="3"/>
  <c r="G8" i="3"/>
  <c r="D9" i="3"/>
  <c r="E8" i="3"/>
  <c r="E10" i="3"/>
  <c r="E34" i="3" l="1"/>
  <c r="G34" i="3"/>
  <c r="G9" i="3"/>
  <c r="E32" i="3"/>
  <c r="E26" i="3"/>
  <c r="E25" i="3"/>
  <c r="E24" i="3"/>
  <c r="E22" i="3"/>
  <c r="E19" i="3"/>
  <c r="E18" i="3"/>
  <c r="E15" i="3"/>
  <c r="E12" i="3"/>
  <c r="D7" i="3"/>
  <c r="D6" i="3" s="1"/>
  <c r="C9" i="3"/>
  <c r="D5" i="3" l="1"/>
  <c r="D4" i="3" s="1"/>
  <c r="C6" i="3"/>
  <c r="G17" i="3"/>
  <c r="E9" i="3"/>
  <c r="G7" i="3"/>
  <c r="G23" i="3"/>
  <c r="G11" i="3"/>
  <c r="E23" i="3"/>
  <c r="E7" i="3"/>
  <c r="E11" i="3"/>
  <c r="E17" i="3"/>
  <c r="C5" i="3" l="1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<sst xmlns="http://schemas.openxmlformats.org/spreadsheetml/2006/main" count="86" uniqueCount="86">
  <si>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</si>
  <si>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</si>
  <si>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</si>
  <si>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</si>
  <si>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</si>
  <si>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</si>
  <si>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</si>
  <si>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</si>
  <si>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</si>
  <si>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</si>
  <si>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</si>
  <si>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</si>
  <si>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</si>
  <si>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</si>
  <si>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</si>
  <si>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</si>
  <si>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</si>
  <si>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</si>
  <si>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</si>
  <si>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</si>
  <si>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</si>
  <si>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</si>
  <si>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</si>
  <si>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</si>
  <si>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</si>
  <si>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</si>
  <si>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</si>
  <si>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</si>
  <si>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</si>
  <si>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</si>
  <si>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</si>
  <si>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</si>
  <si>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</si>
  <si>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</si>
  <si>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</si>
  <si>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</si>
  <si>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</si>
  <si>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</si>
  <si>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</si>
  <si>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</si>
  <si>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</si>
  <si>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</si>
  <si>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</si>
  <si>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</si>
  <si>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</si>
  <si>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</si>
  <si>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</si>
  <si>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</si>
  <si>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</si>
  <si>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</si>
  <si>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</si>
  <si>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</si>
  <si>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</si>
  <si>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</si>
  <si>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</si>
  <si>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</si>
  <si>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</si>
  <si>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</si>
  <si>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</si>
  <si>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</si>
  <si>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</si>
  <si>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</si>
  <si>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</si>
  <si>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</si>
  <si>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</si>
  <si>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</si>
  <si>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</si>
  <si>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</si>
  <si>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</si>
  <si>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</si>
  <si>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</si>
  <si>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</si>
  <si>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</si>
  <si>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</si>
  <si>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</si>
  <si>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</si>
  <si>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</si>
  <si>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</si>
  <si>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t>2 08 00 000 00 0000 000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</si>
  <si>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</si>
  <si>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Прочие безвозмездные поступления от государственных (муниципальных) организаций в бюджеты городских округов</t>
  </si>
  <si>
    <t>2 03 40000 00 0000 150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</si>
  <si>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2026 год</t>
    </r>
    <r>
      <rPr>
        <b/>
        <sz val="9"/>
        <rFont val="Calibri"/>
        <family val="2"/>
        <charset val="204"/>
      </rPr>
      <t>, 
тыс. руб.</t>
    </r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</si>
  <si>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01.04.2025 </t>
    </r>
    <r>
      <rPr>
        <b/>
        <sz val="9"/>
        <rFont val="Calibri"/>
        <family val="2"/>
        <charset val="204"/>
      </rPr>
      <t>тыс. руб.</t>
    </r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</si>
  <si>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01.04.2026</t>
    </r>
    <r>
      <rPr>
        <sz val="9"/>
        <rFont val="Calibri"/>
        <family val="2"/>
        <charset val="204"/>
      </rPr>
      <t xml:space="preserve">
тыс. руб.</t>
    </r>
  </si>
  <si>
    <t>Cведения об исполнении бюджета городского округа Реутов по доходам в разрезе видов доходов за I квартал 2026 года в сравнении с запланированными значениями на соответствующий период и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</si>
</sst>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164" fontId="9" fillId="0" borderId="2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28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26" xfId="0" applyNumberFormat="1" applyFont="1" applyFill="1" applyBorder="1" applyAlignment="1">
      <alignment horizontal="right" vertical="center" wrapText="1"/>
    </xf>
    <xf numFmtId="4" fontId="7" fillId="0" borderId="32" xfId="0" applyNumberFormat="1" applyFont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9" fillId="0" borderId="3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1" xfId="0" applyNumberFormat="1" applyFont="1" applyFill="1" applyBorder="1" applyAlignment="1">
      <alignment horizontal="right" vertical="center" wrapText="1"/>
    </xf>
    <xf numFmtId="4" fontId="5" fillId="3" borderId="2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164" fontId="6" fillId="0" borderId="36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right" vertical="center" wrapText="1"/>
    </xf>
    <xf numFmtId="4" fontId="7" fillId="0" borderId="17" xfId="0" applyNumberFormat="1" applyFont="1" applyFill="1" applyBorder="1" applyAlignment="1">
      <alignment horizontal="right" vertical="center"/>
    </xf>
    <xf numFmtId="4" fontId="7" fillId="0" borderId="17" xfId="0" applyNumberFormat="1" applyFont="1" applyFill="1" applyBorder="1" applyAlignment="1">
      <alignment horizontal="right" vertical="center" wrapText="1"/>
    </xf>
    <xf numFmtId="4" fontId="7" fillId="0" borderId="27" xfId="0" applyNumberFormat="1" applyFont="1" applyFill="1" applyBorder="1" applyAlignment="1">
      <alignment horizontal="right" vertical="center"/>
    </xf>
    <xf numFmtId="4" fontId="7" fillId="0" borderId="34" xfId="0" applyNumberFormat="1" applyFont="1" applyFill="1" applyBorder="1" applyAlignment="1">
      <alignment horizontal="right" vertical="center" wrapText="1"/>
    </xf>
    <xf numFmtId="4" fontId="7" fillId="0" borderId="28" xfId="0" applyNumberFormat="1" applyFont="1" applyFill="1" applyBorder="1" applyAlignment="1">
      <alignment horizontal="right" vertical="center"/>
    </xf>
    <xf numFmtId="4" fontId="7" fillId="0" borderId="35" xfId="0" applyNumberFormat="1" applyFont="1" applyFill="1" applyBorder="1" applyAlignment="1">
      <alignment horizontal="right" vertical="center" wrapText="1"/>
    </xf>
    <xf numFmtId="4" fontId="7" fillId="0" borderId="30" xfId="0" applyNumberFormat="1" applyFont="1" applyFill="1" applyBorder="1" applyAlignment="1">
      <alignment horizontal="right" vertical="center"/>
    </xf>
    <xf numFmtId="4" fontId="7" fillId="0" borderId="14" xfId="0" applyNumberFormat="1" applyFont="1" applyFill="1" applyBorder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7" fillId="0" borderId="9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2" borderId="36" xfId="0" applyNumberFormat="1" applyFont="1" applyFill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0" fontId="15" fillId="0" borderId="14" xfId="0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right" vertical="center"/>
    </xf>
    <xf numFmtId="164" fontId="9" fillId="0" borderId="2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right" vertical="center" wrapText="1"/>
    </xf>
    <xf numFmtId="164" fontId="10" fillId="0" borderId="15" xfId="0" applyNumberFormat="1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164" fontId="6" fillId="0" borderId="17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E26" sqref="E26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29" t="s">
        <v>85</v>
      </c>
      <c r="B1" s="129"/>
      <c r="C1" s="129"/>
      <c r="D1" s="129"/>
      <c r="E1" s="129"/>
      <c r="F1" s="129"/>
      <c r="G1" s="129"/>
    </row>
    <row r="2" spans="1:14" ht="15.75" thickBot="1" x14ac:dyDescent="0.3">
      <c r="A2" s="129"/>
      <c r="B2" s="129"/>
      <c r="C2" s="129"/>
      <c r="D2" s="129"/>
      <c r="E2" s="129"/>
      <c r="F2" s="129"/>
      <c r="G2" s="129"/>
    </row>
    <row r="3" spans="1:14" ht="86.25" customHeight="1" thickBot="1" x14ac:dyDescent="0.3">
      <c r="A3" s="5" t="s">
        <v>0</v>
      </c>
      <c r="B3" s="5" t="s">
        <v>1</v>
      </c>
      <c r="C3" s="58" t="s">
        <v>82</v>
      </c>
      <c r="D3" s="116" t="s">
        <v>84</v>
      </c>
      <c r="E3" s="19" t="s">
        <v>69</v>
      </c>
      <c r="F3" s="60" t="s">
        <v>83</v>
      </c>
      <c r="G3" s="16" t="s">
        <v>2</v>
      </c>
      <c r="I3" s="3"/>
    </row>
    <row r="4" spans="1:14" ht="24.95" customHeight="1" thickBot="1" x14ac:dyDescent="0.3">
      <c r="A4" s="66"/>
      <c r="B4" s="67" t="s">
        <v>3</v>
      </c>
      <c r="C4" s="68">
        <f>SUM(C5,C34)</f>
        <v>8234140.3499999996</v>
      </c>
      <c r="D4" s="69">
        <f>SUM(D5,D34)</f>
        <v>1272130.83</v>
      </c>
      <c r="E4" s="70">
        <f t="shared" ref="E4" si="0">D4/C4/100%</f>
        <v>0.15449467411616322</v>
      </c>
      <c r="F4" s="69">
        <f>SUM(F5,F34)</f>
        <v>1716563.3599999999</v>
      </c>
      <c r="G4" s="71">
        <f>D4/F4</f>
        <v>0.74109168332708686</v>
      </c>
      <c r="H4" s="62"/>
      <c r="I4" s="3"/>
      <c r="J4" s="64"/>
      <c r="K4" s="3"/>
    </row>
    <row r="5" spans="1:14" ht="24.95" customHeight="1" thickBot="1" x14ac:dyDescent="0.3">
      <c r="A5" s="72" t="s">
        <v>4</v>
      </c>
      <c r="B5" s="73" t="s">
        <v>5</v>
      </c>
      <c r="C5" s="74">
        <f>SUM(C6,C23)</f>
        <v>3772780.1</v>
      </c>
      <c r="D5" s="74">
        <f>SUM(D6,D23)</f>
        <v>619392.15</v>
      </c>
      <c r="E5" s="75">
        <f t="shared" ref="E5" si="1">D5/C5/100%</f>
        <v>0.16417393369944885</v>
      </c>
      <c r="F5" s="74">
        <f>SUM(F6,F23)</f>
        <v>470960.02999999991</v>
      </c>
      <c r="G5" s="76">
        <f t="shared" ref="G5:G39" si="2">D5/F5</f>
        <v>1.315169251199513</v>
      </c>
      <c r="H5" s="3"/>
      <c r="I5" s="62"/>
      <c r="J5" s="63"/>
    </row>
    <row r="6" spans="1:14" ht="24.95" customHeight="1" thickBot="1" x14ac:dyDescent="0.3">
      <c r="A6" s="77"/>
      <c r="B6" s="67" t="s">
        <v>6</v>
      </c>
      <c r="C6" s="68">
        <f>SUM(C7,C9,C11,C17,C22:C22)</f>
        <v>3345521.45</v>
      </c>
      <c r="D6" s="69">
        <f>SUM(D7,D9,D11,D17,D22)</f>
        <v>450608.32</v>
      </c>
      <c r="E6" s="70">
        <f t="shared" ref="E6:E10" si="3">D6/C6/100%</f>
        <v>0.13469001073061421</v>
      </c>
      <c r="F6" s="69">
        <f>SUM(F7,F9,F11,F17,F22)</f>
        <v>346286.57999999996</v>
      </c>
      <c r="G6" s="71">
        <f t="shared" si="2"/>
        <v>1.3012583970190241</v>
      </c>
    </row>
    <row r="7" spans="1:14" ht="24.95" customHeight="1" thickBot="1" x14ac:dyDescent="0.3">
      <c r="A7" s="77" t="s">
        <v>7</v>
      </c>
      <c r="B7" s="67" t="s">
        <v>8</v>
      </c>
      <c r="C7" s="68">
        <f>SUM(C8)</f>
        <v>1570277.45</v>
      </c>
      <c r="D7" s="69">
        <f>SUM(D8)</f>
        <v>248973.5</v>
      </c>
      <c r="E7" s="70">
        <f t="shared" si="3"/>
        <v>0.15855382754175068</v>
      </c>
      <c r="F7" s="69">
        <f>SUM(F8)</f>
        <v>157089.66</v>
      </c>
      <c r="G7" s="71">
        <f t="shared" si="2"/>
        <v>1.5849133545772522</v>
      </c>
    </row>
    <row r="8" spans="1:14" ht="24.95" customHeight="1" thickBot="1" x14ac:dyDescent="0.3">
      <c r="A8" s="12" t="s">
        <v>9</v>
      </c>
      <c r="B8" s="13" t="s">
        <v>10</v>
      </c>
      <c r="C8" s="90">
        <v>1570277.45</v>
      </c>
      <c r="D8" s="91">
        <v>248973.5</v>
      </c>
      <c r="E8" s="20">
        <f t="shared" si="3"/>
        <v>0.15855382754175068</v>
      </c>
      <c r="F8" s="17">
        <v>157089.66</v>
      </c>
      <c r="G8" s="53">
        <f t="shared" si="2"/>
        <v>1.5849133545772522</v>
      </c>
    </row>
    <row r="9" spans="1:14" ht="24.95" customHeight="1" thickBot="1" x14ac:dyDescent="0.3">
      <c r="A9" s="77" t="s">
        <v>11</v>
      </c>
      <c r="B9" s="67" t="s">
        <v>12</v>
      </c>
      <c r="C9" s="68">
        <f>SUM(C10)</f>
        <v>5268</v>
      </c>
      <c r="D9" s="69">
        <f>SUM(D10)</f>
        <v>1154.1300000000001</v>
      </c>
      <c r="E9" s="70">
        <f t="shared" si="3"/>
        <v>0.2190831435079727</v>
      </c>
      <c r="F9" s="69">
        <f>SUM(F10)</f>
        <v>1142.1199999999999</v>
      </c>
      <c r="G9" s="71">
        <f t="shared" si="2"/>
        <v>1.0105155325184747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90">
        <v>5268</v>
      </c>
      <c r="D10" s="92">
        <v>1154.1300000000001</v>
      </c>
      <c r="E10" s="20">
        <f t="shared" si="3"/>
        <v>0.2190831435079727</v>
      </c>
      <c r="F10" s="24">
        <v>1142.1199999999999</v>
      </c>
      <c r="G10" s="53">
        <f t="shared" si="2"/>
        <v>1.0105155325184747</v>
      </c>
      <c r="I10" s="3"/>
      <c r="N10" s="3"/>
    </row>
    <row r="11" spans="1:14" ht="24.95" customHeight="1" thickBot="1" x14ac:dyDescent="0.3">
      <c r="A11" s="77" t="s">
        <v>15</v>
      </c>
      <c r="B11" s="78" t="s">
        <v>16</v>
      </c>
      <c r="C11" s="79">
        <f>SUM(C12:C16)</f>
        <v>1277008</v>
      </c>
      <c r="D11" s="80">
        <f>SUM(D12:D16)</f>
        <v>114172.15000000001</v>
      </c>
      <c r="E11" s="86">
        <f t="shared" ref="E11:E21" si="4">D11/C11/100%</f>
        <v>8.9405978662623883E-2</v>
      </c>
      <c r="F11" s="80">
        <f>SUM(F12:F16)</f>
        <v>119996.29999999999</v>
      </c>
      <c r="G11" s="71">
        <f t="shared" si="2"/>
        <v>0.95146392013753778</v>
      </c>
      <c r="N11" s="3"/>
    </row>
    <row r="12" spans="1:14" ht="24.95" customHeight="1" x14ac:dyDescent="0.25">
      <c r="A12" s="9" t="s">
        <v>17</v>
      </c>
      <c r="B12" s="43" t="s">
        <v>18</v>
      </c>
      <c r="C12" s="50">
        <v>1217300</v>
      </c>
      <c r="D12" s="93">
        <v>92275.48</v>
      </c>
      <c r="E12" s="88">
        <f t="shared" si="4"/>
        <v>7.5803400969358406E-2</v>
      </c>
      <c r="F12" s="42">
        <v>94846.23</v>
      </c>
      <c r="G12" s="54">
        <f t="shared" si="2"/>
        <v>0.97289560164911137</v>
      </c>
    </row>
    <row r="13" spans="1:14" ht="24.95" customHeight="1" x14ac:dyDescent="0.25">
      <c r="A13" s="2" t="s">
        <v>49</v>
      </c>
      <c r="B13" s="44" t="s">
        <v>46</v>
      </c>
      <c r="C13" s="51"/>
      <c r="D13" s="47">
        <v>2.41</v>
      </c>
      <c r="E13" s="128"/>
      <c r="F13" s="47">
        <v>-90.88</v>
      </c>
      <c r="G13" s="56">
        <f t="shared" si="2"/>
        <v>-2.6518485915492961E-2</v>
      </c>
      <c r="J13" t="s">
        <v>66</v>
      </c>
    </row>
    <row r="14" spans="1:14" ht="24.95" customHeight="1" x14ac:dyDescent="0.25">
      <c r="A14" s="6" t="s">
        <v>54</v>
      </c>
      <c r="B14" s="45" t="s">
        <v>55</v>
      </c>
      <c r="C14" s="52"/>
      <c r="D14" s="48">
        <v>510.55</v>
      </c>
      <c r="E14" s="128"/>
      <c r="F14" s="48">
        <v>64.62</v>
      </c>
      <c r="G14" s="56">
        <f t="shared" si="2"/>
        <v>7.900804704425874</v>
      </c>
    </row>
    <row r="15" spans="1:14" ht="24.95" customHeight="1" x14ac:dyDescent="0.25">
      <c r="A15" s="6" t="s">
        <v>47</v>
      </c>
      <c r="B15" s="44" t="s">
        <v>48</v>
      </c>
      <c r="C15" s="94">
        <v>52823</v>
      </c>
      <c r="D15" s="95">
        <v>1568.91</v>
      </c>
      <c r="E15" s="89">
        <f t="shared" si="4"/>
        <v>2.9701266493762188E-2</v>
      </c>
      <c r="F15" s="47">
        <v>23727.14</v>
      </c>
      <c r="G15" s="55">
        <f t="shared" si="2"/>
        <v>6.6123013561685068E-2</v>
      </c>
    </row>
    <row r="16" spans="1:14" ht="36.75" customHeight="1" thickBot="1" x14ac:dyDescent="0.3">
      <c r="A16" s="6" t="s">
        <v>74</v>
      </c>
      <c r="B16" s="46" t="s">
        <v>75</v>
      </c>
      <c r="C16" s="96">
        <v>6885</v>
      </c>
      <c r="D16" s="97">
        <v>19814.8</v>
      </c>
      <c r="E16" s="89">
        <f t="shared" si="4"/>
        <v>2.8779665940450254</v>
      </c>
      <c r="F16" s="49">
        <v>1449.19</v>
      </c>
      <c r="G16" s="55">
        <f t="shared" si="2"/>
        <v>13.673017340721367</v>
      </c>
    </row>
    <row r="17" spans="1:14" ht="24.95" customHeight="1" thickBot="1" x14ac:dyDescent="0.3">
      <c r="A17" s="77" t="s">
        <v>19</v>
      </c>
      <c r="B17" s="67" t="s">
        <v>20</v>
      </c>
      <c r="C17" s="68">
        <f>SUM(C18:C19)</f>
        <v>439317</v>
      </c>
      <c r="D17" s="69">
        <f>SUM(D18:D19)</f>
        <v>71086.19</v>
      </c>
      <c r="E17" s="70">
        <f t="shared" si="4"/>
        <v>0.16181069705929887</v>
      </c>
      <c r="F17" s="69">
        <f>SUM(F18:F19)</f>
        <v>56839.4</v>
      </c>
      <c r="G17" s="71">
        <f t="shared" si="2"/>
        <v>1.2506499013008583</v>
      </c>
    </row>
    <row r="18" spans="1:14" ht="24.95" customHeight="1" thickBot="1" x14ac:dyDescent="0.3">
      <c r="A18" s="12" t="s">
        <v>43</v>
      </c>
      <c r="B18" s="13" t="s">
        <v>42</v>
      </c>
      <c r="C18" s="90">
        <v>212053</v>
      </c>
      <c r="D18" s="98">
        <v>9124.39</v>
      </c>
      <c r="E18" s="20">
        <f t="shared" si="4"/>
        <v>4.3028818267131327E-2</v>
      </c>
      <c r="F18" s="27">
        <v>10460.1</v>
      </c>
      <c r="G18" s="53">
        <f t="shared" si="2"/>
        <v>0.87230428007380423</v>
      </c>
    </row>
    <row r="19" spans="1:14" ht="24.95" customHeight="1" thickBot="1" x14ac:dyDescent="0.3">
      <c r="A19" s="77" t="s">
        <v>45</v>
      </c>
      <c r="B19" s="67" t="s">
        <v>44</v>
      </c>
      <c r="C19" s="68">
        <f>SUM(C20:C21)</f>
        <v>227264</v>
      </c>
      <c r="D19" s="69">
        <f>SUM(D20:D21)</f>
        <v>61961.799999999996</v>
      </c>
      <c r="E19" s="70">
        <f t="shared" si="4"/>
        <v>0.27264238946775554</v>
      </c>
      <c r="F19" s="69">
        <f>SUM(F20:F21)</f>
        <v>46379.3</v>
      </c>
      <c r="G19" s="71">
        <f t="shared" si="2"/>
        <v>1.3359796288430397</v>
      </c>
    </row>
    <row r="20" spans="1:14" ht="24.95" customHeight="1" x14ac:dyDescent="0.25">
      <c r="A20" s="9" t="s">
        <v>57</v>
      </c>
      <c r="B20" s="10" t="s">
        <v>58</v>
      </c>
      <c r="C20" s="99">
        <v>204538</v>
      </c>
      <c r="D20" s="100">
        <v>61161.7</v>
      </c>
      <c r="E20" s="21">
        <f>D20/C20/100%</f>
        <v>0.29902365330647607</v>
      </c>
      <c r="F20" s="28">
        <v>45337.73</v>
      </c>
      <c r="G20" s="57">
        <f t="shared" si="2"/>
        <v>1.3490243115391969</v>
      </c>
      <c r="H20" s="61"/>
    </row>
    <row r="21" spans="1:14" ht="24.95" customHeight="1" thickBot="1" x14ac:dyDescent="0.3">
      <c r="A21" s="6" t="s">
        <v>56</v>
      </c>
      <c r="B21" s="8" t="s">
        <v>59</v>
      </c>
      <c r="C21" s="101">
        <v>22726</v>
      </c>
      <c r="D21" s="102">
        <v>800.1</v>
      </c>
      <c r="E21" s="21">
        <f t="shared" si="4"/>
        <v>3.5206371556807184E-2</v>
      </c>
      <c r="F21" s="22">
        <v>1041.57</v>
      </c>
      <c r="G21" s="118">
        <f t="shared" si="2"/>
        <v>0.76816728592413386</v>
      </c>
      <c r="H21" s="61"/>
      <c r="I21" s="4"/>
    </row>
    <row r="22" spans="1:14" ht="24.95" customHeight="1" thickBot="1" x14ac:dyDescent="0.3">
      <c r="A22" s="77" t="s">
        <v>21</v>
      </c>
      <c r="B22" s="67" t="s">
        <v>22</v>
      </c>
      <c r="C22" s="68">
        <v>53651</v>
      </c>
      <c r="D22" s="81">
        <v>15222.35</v>
      </c>
      <c r="E22" s="70">
        <f t="shared" ref="E22" si="5">D22/C22/100%</f>
        <v>0.28372910104191906</v>
      </c>
      <c r="F22" s="81">
        <v>11219.1</v>
      </c>
      <c r="G22" s="71">
        <f t="shared" si="2"/>
        <v>1.3568245224661515</v>
      </c>
    </row>
    <row r="23" spans="1:14" ht="24.95" customHeight="1" thickBot="1" x14ac:dyDescent="0.3">
      <c r="A23" s="66"/>
      <c r="B23" s="67" t="s">
        <v>23</v>
      </c>
      <c r="C23" s="80">
        <f>SUM(C24,C25,C26,C27,C32,C33)</f>
        <v>427258.65</v>
      </c>
      <c r="D23" s="69">
        <f>SUM(D24,D25,D26,D27,D32,D33)</f>
        <v>168783.83000000002</v>
      </c>
      <c r="E23" s="70">
        <f t="shared" ref="E23:E30" si="6">D23/C23/100%</f>
        <v>0.39503900038068279</v>
      </c>
      <c r="F23" s="69">
        <f>SUM(F24,F25,F26,F27,F32,F33)</f>
        <v>124673.44999999998</v>
      </c>
      <c r="G23" s="71">
        <f t="shared" si="2"/>
        <v>1.3538073262591197</v>
      </c>
    </row>
    <row r="24" spans="1:14" ht="24.95" customHeight="1" thickBot="1" x14ac:dyDescent="0.3">
      <c r="A24" s="77" t="s">
        <v>24</v>
      </c>
      <c r="B24" s="67" t="s">
        <v>25</v>
      </c>
      <c r="C24" s="68">
        <v>310461</v>
      </c>
      <c r="D24" s="81">
        <v>106767.82</v>
      </c>
      <c r="E24" s="70">
        <f t="shared" si="6"/>
        <v>0.34390090864875139</v>
      </c>
      <c r="F24" s="81">
        <v>102219.67</v>
      </c>
      <c r="G24" s="71">
        <f t="shared" si="2"/>
        <v>1.044493882635309</v>
      </c>
    </row>
    <row r="25" spans="1:14" ht="24.95" customHeight="1" thickBot="1" x14ac:dyDescent="0.3">
      <c r="A25" s="77" t="s">
        <v>26</v>
      </c>
      <c r="B25" s="67" t="s">
        <v>27</v>
      </c>
      <c r="C25" s="68">
        <v>330</v>
      </c>
      <c r="D25" s="81">
        <v>237.41</v>
      </c>
      <c r="E25" s="70">
        <f t="shared" si="6"/>
        <v>0.71942424242424241</v>
      </c>
      <c r="F25" s="81">
        <v>284.68</v>
      </c>
      <c r="G25" s="71">
        <f t="shared" si="2"/>
        <v>0.8339539131656597</v>
      </c>
    </row>
    <row r="26" spans="1:14" ht="24.95" customHeight="1" thickBot="1" x14ac:dyDescent="0.3">
      <c r="A26" s="72" t="s">
        <v>28</v>
      </c>
      <c r="B26" s="73" t="s">
        <v>29</v>
      </c>
      <c r="C26" s="82">
        <v>1700</v>
      </c>
      <c r="D26" s="83">
        <v>21510.65</v>
      </c>
      <c r="E26" s="75">
        <f t="shared" si="6"/>
        <v>12.653323529411766</v>
      </c>
      <c r="F26" s="83">
        <v>4800.91</v>
      </c>
      <c r="G26" s="76">
        <f t="shared" si="2"/>
        <v>4.4805359817201325</v>
      </c>
    </row>
    <row r="27" spans="1:14" ht="24.95" customHeight="1" thickBot="1" x14ac:dyDescent="0.3">
      <c r="A27" s="122" t="s">
        <v>30</v>
      </c>
      <c r="B27" s="123" t="s">
        <v>31</v>
      </c>
      <c r="C27" s="68">
        <f>SUM(C28:C31)</f>
        <v>91000</v>
      </c>
      <c r="D27" s="124">
        <f>SUM(D28:D31)</f>
        <v>18559.66</v>
      </c>
      <c r="E27" s="86">
        <f t="shared" si="6"/>
        <v>0.20395230769230768</v>
      </c>
      <c r="F27" s="124">
        <f>SUM(F28:F31)</f>
        <v>9500.4</v>
      </c>
      <c r="G27" s="76">
        <f t="shared" si="2"/>
        <v>1.9535661656351313</v>
      </c>
    </row>
    <row r="28" spans="1:14" ht="24.95" customHeight="1" x14ac:dyDescent="0.25">
      <c r="A28" s="110" t="s">
        <v>64</v>
      </c>
      <c r="B28" s="111" t="s">
        <v>61</v>
      </c>
      <c r="C28" s="119"/>
      <c r="D28" s="112"/>
      <c r="E28" s="120"/>
      <c r="F28" s="112"/>
      <c r="G28" s="121"/>
    </row>
    <row r="29" spans="1:14" ht="66" customHeight="1" x14ac:dyDescent="0.25">
      <c r="A29" s="25" t="s">
        <v>60</v>
      </c>
      <c r="B29" s="26" t="s">
        <v>62</v>
      </c>
      <c r="C29" s="29">
        <v>42000</v>
      </c>
      <c r="D29" s="30">
        <v>18319.2</v>
      </c>
      <c r="E29" s="125">
        <f t="shared" si="6"/>
        <v>0.4361714285714286</v>
      </c>
      <c r="F29" s="117">
        <v>9500.4</v>
      </c>
      <c r="G29" s="55">
        <f>D29/F29</f>
        <v>1.9282556523935837</v>
      </c>
      <c r="K29" s="37"/>
    </row>
    <row r="30" spans="1:14" ht="48" customHeight="1" x14ac:dyDescent="0.25">
      <c r="A30" s="33" t="s">
        <v>70</v>
      </c>
      <c r="B30" s="34" t="s">
        <v>63</v>
      </c>
      <c r="C30" s="35">
        <v>13000</v>
      </c>
      <c r="D30" s="38">
        <v>240.46</v>
      </c>
      <c r="E30" s="126">
        <f t="shared" si="6"/>
        <v>1.8496923076923077E-2</v>
      </c>
      <c r="F30" s="117"/>
      <c r="G30" s="41"/>
      <c r="N30" s="36"/>
    </row>
    <row r="31" spans="1:14" ht="57.75" customHeight="1" thickBot="1" x14ac:dyDescent="0.3">
      <c r="A31" s="25" t="s">
        <v>71</v>
      </c>
      <c r="B31" s="31" t="s">
        <v>65</v>
      </c>
      <c r="C31" s="29">
        <v>36000</v>
      </c>
      <c r="D31" s="30"/>
      <c r="E31" s="127"/>
      <c r="F31" s="30"/>
      <c r="G31" s="32"/>
    </row>
    <row r="32" spans="1:14" ht="24.95" customHeight="1" thickBot="1" x14ac:dyDescent="0.3">
      <c r="A32" s="77" t="s">
        <v>32</v>
      </c>
      <c r="B32" s="67" t="s">
        <v>33</v>
      </c>
      <c r="C32" s="68">
        <v>23757.65</v>
      </c>
      <c r="D32" s="84">
        <v>21708.29</v>
      </c>
      <c r="E32" s="85">
        <f t="shared" ref="E32" si="7">D32/C32/100%</f>
        <v>0.91373894303519076</v>
      </c>
      <c r="F32" s="84">
        <v>7867.79</v>
      </c>
      <c r="G32" s="76">
        <f t="shared" si="2"/>
        <v>2.7591343947919302</v>
      </c>
    </row>
    <row r="33" spans="1:11" ht="24.95" customHeight="1" thickBot="1" x14ac:dyDescent="0.3">
      <c r="A33" s="77" t="s">
        <v>76</v>
      </c>
      <c r="B33" s="67" t="s">
        <v>77</v>
      </c>
      <c r="C33" s="68">
        <v>10</v>
      </c>
      <c r="D33" s="81"/>
      <c r="E33" s="86"/>
      <c r="F33" s="81"/>
      <c r="G33" s="76"/>
    </row>
    <row r="34" spans="1:11" ht="24.95" customHeight="1" thickBot="1" x14ac:dyDescent="0.3">
      <c r="A34" s="77" t="s">
        <v>34</v>
      </c>
      <c r="B34" s="67" t="s">
        <v>35</v>
      </c>
      <c r="C34" s="87">
        <f>SUM(C36:C43)</f>
        <v>4461360.25</v>
      </c>
      <c r="D34" s="81">
        <f>SUM(D36:D43)</f>
        <v>652738.67999999993</v>
      </c>
      <c r="E34" s="70">
        <f t="shared" ref="E34:E35" si="8">D34/C34/100%</f>
        <v>0.14630934141666768</v>
      </c>
      <c r="F34" s="81">
        <f>SUM(F36:F43)</f>
        <v>1245603.33</v>
      </c>
      <c r="G34" s="71">
        <f t="shared" si="2"/>
        <v>0.52403414817460381</v>
      </c>
      <c r="H34" s="3"/>
      <c r="I34" s="3"/>
    </row>
    <row r="35" spans="1:11" ht="24.95" customHeight="1" thickBot="1" x14ac:dyDescent="0.3">
      <c r="A35" s="77" t="s">
        <v>36</v>
      </c>
      <c r="B35" s="67" t="s">
        <v>37</v>
      </c>
      <c r="C35" s="87">
        <f>SUM(C36:C39)</f>
        <v>4461360.25</v>
      </c>
      <c r="D35" s="81">
        <f>SUM(D36:D39)</f>
        <v>657599.36</v>
      </c>
      <c r="E35" s="70">
        <f t="shared" si="8"/>
        <v>0.14739884769448958</v>
      </c>
      <c r="F35" s="81">
        <f>SUM(F36:F39)</f>
        <v>1247922.79</v>
      </c>
      <c r="G35" s="71">
        <f t="shared" si="2"/>
        <v>0.5269551652310156</v>
      </c>
    </row>
    <row r="36" spans="1:11" ht="24.95" customHeight="1" x14ac:dyDescent="0.25">
      <c r="A36" s="110" t="s">
        <v>67</v>
      </c>
      <c r="B36" s="111" t="s">
        <v>68</v>
      </c>
      <c r="C36" s="112"/>
      <c r="D36" s="114"/>
      <c r="E36" s="88"/>
      <c r="F36" s="114"/>
      <c r="G36" s="54"/>
    </row>
    <row r="37" spans="1:11" ht="24.95" customHeight="1" x14ac:dyDescent="0.25">
      <c r="A37" s="2" t="s">
        <v>50</v>
      </c>
      <c r="B37" s="109" t="s">
        <v>38</v>
      </c>
      <c r="C37" s="113">
        <v>2186397.5699999998</v>
      </c>
      <c r="D37" s="115">
        <v>107626.63</v>
      </c>
      <c r="E37" s="89">
        <f>D37/C37/100%</f>
        <v>4.9225553246475671E-2</v>
      </c>
      <c r="F37" s="115">
        <v>760476.81</v>
      </c>
      <c r="G37" s="55">
        <f t="shared" si="2"/>
        <v>0.14152519654083864</v>
      </c>
    </row>
    <row r="38" spans="1:11" ht="24.95" customHeight="1" x14ac:dyDescent="0.25">
      <c r="A38" s="2" t="s">
        <v>51</v>
      </c>
      <c r="B38" s="109" t="s">
        <v>39</v>
      </c>
      <c r="C38" s="113">
        <v>2226844.5699999998</v>
      </c>
      <c r="D38" s="115">
        <v>536751.6</v>
      </c>
      <c r="E38" s="89">
        <f>D38/C38/100%</f>
        <v>0.24103684973397133</v>
      </c>
      <c r="F38" s="115">
        <v>456765.24</v>
      </c>
      <c r="G38" s="55">
        <f t="shared" si="2"/>
        <v>1.1751148139030894</v>
      </c>
      <c r="I38" s="3"/>
      <c r="J38" s="4"/>
      <c r="K38" s="4"/>
    </row>
    <row r="39" spans="1:11" ht="24.95" customHeight="1" thickBot="1" x14ac:dyDescent="0.3">
      <c r="A39" s="6" t="s">
        <v>52</v>
      </c>
      <c r="B39" s="8" t="s">
        <v>53</v>
      </c>
      <c r="C39" s="15">
        <v>48118.11</v>
      </c>
      <c r="D39" s="18">
        <v>13221.13</v>
      </c>
      <c r="E39" s="89">
        <f>D39/C39/100%</f>
        <v>0.27476411687823982</v>
      </c>
      <c r="F39" s="18">
        <v>30680.74</v>
      </c>
      <c r="G39" s="55">
        <f t="shared" si="2"/>
        <v>0.43092604676419144</v>
      </c>
      <c r="I39" s="3"/>
      <c r="J39" s="4"/>
      <c r="K39" s="4"/>
    </row>
    <row r="40" spans="1:11" ht="24.95" customHeight="1" thickBot="1" x14ac:dyDescent="0.3">
      <c r="A40" s="11" t="s">
        <v>81</v>
      </c>
      <c r="B40" s="7" t="s">
        <v>80</v>
      </c>
      <c r="C40" s="39"/>
      <c r="D40" s="40">
        <v>15478.86</v>
      </c>
      <c r="E40" s="65"/>
      <c r="F40" s="40"/>
      <c r="G40" s="23"/>
      <c r="I40" s="3"/>
      <c r="J40" s="4"/>
      <c r="K40" s="4"/>
    </row>
    <row r="41" spans="1:11" ht="24.95" customHeight="1" thickBot="1" x14ac:dyDescent="0.3">
      <c r="A41" s="103" t="s">
        <v>72</v>
      </c>
      <c r="B41" s="104" t="s">
        <v>73</v>
      </c>
      <c r="C41" s="105"/>
      <c r="D41" s="106"/>
      <c r="E41" s="107"/>
      <c r="F41" s="106">
        <v>4711.18</v>
      </c>
      <c r="G41" s="108"/>
      <c r="I41" s="3"/>
      <c r="J41" s="4"/>
      <c r="K41" s="4"/>
    </row>
    <row r="42" spans="1:11" ht="34.5" customHeight="1" thickBot="1" x14ac:dyDescent="0.3">
      <c r="A42" s="11" t="s">
        <v>78</v>
      </c>
      <c r="B42" s="7" t="s">
        <v>79</v>
      </c>
      <c r="C42" s="39"/>
      <c r="D42" s="40"/>
      <c r="E42" s="65"/>
      <c r="F42" s="40"/>
      <c r="G42" s="23"/>
      <c r="I42" s="3"/>
      <c r="J42" s="4"/>
      <c r="K42" s="4"/>
    </row>
    <row r="43" spans="1:11" ht="36.75" thickBot="1" x14ac:dyDescent="0.3">
      <c r="A43" s="11" t="s">
        <v>40</v>
      </c>
      <c r="B43" s="7" t="s">
        <v>41</v>
      </c>
      <c r="C43" s="14"/>
      <c r="D43" s="59">
        <v>-20339.54</v>
      </c>
      <c r="E43" s="65"/>
      <c r="F43" s="59">
        <v>-7030.64</v>
      </c>
      <c r="G43" s="23">
        <f>D43/F43</f>
        <v>2.89298556034728</v>
      </c>
      <c r="I43" s="4"/>
      <c r="J43" s="4"/>
      <c r="K43" s="3"/>
    </row>
    <row r="45" spans="1:11" x14ac:dyDescent="0.25">
      <c r="A45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2026-02-19T14:22:02Z</cp:lastPrinted>
  <dcterms:created xsi:type="dcterms:W3CDTF">2017-12-11T14:03:53Z</dcterms:created>
  <dcterms:modified xsi:type="dcterms:W3CDTF">2026-04-20T09:20:53Z</dcterms:modified>
</cp:coreProperties>
</file>